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date1904="1" codeName="ThisWorkbook" autoCompressPictures="0"/>
  <bookViews>
    <workbookView xWindow="3020" yWindow="320" windowWidth="15480" windowHeight="11640"/>
  </bookViews>
  <sheets>
    <sheet name="W&amp;B" sheetId="1" r:id="rId1"/>
  </sheets>
  <definedNames>
    <definedName name="_xlnm.Print_Area" localSheetId="0">'W&amp;B'!$A$1:$E$45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1" l="1"/>
  <c r="E10" i="1"/>
  <c r="E9" i="1"/>
  <c r="C4" i="1"/>
  <c r="C7" i="1"/>
  <c r="E7" i="1"/>
  <c r="C6" i="1"/>
  <c r="E6" i="1"/>
  <c r="C5" i="1"/>
  <c r="E5" i="1"/>
  <c r="E8" i="1"/>
  <c r="D3" i="1"/>
  <c r="C12" i="1"/>
  <c r="C13" i="1"/>
  <c r="E12" i="1"/>
  <c r="E13" i="1"/>
  <c r="F13" i="1"/>
  <c r="F12" i="1"/>
  <c r="G12" i="1"/>
  <c r="D12" i="1"/>
  <c r="D13" i="1"/>
</calcChain>
</file>

<file path=xl/sharedStrings.xml><?xml version="1.0" encoding="utf-8"?>
<sst xmlns="http://schemas.openxmlformats.org/spreadsheetml/2006/main" count="45" uniqueCount="44">
  <si>
    <t>Weight</t>
  </si>
  <si>
    <t>Arm</t>
  </si>
  <si>
    <t>Moment</t>
  </si>
  <si>
    <t>Normal</t>
  </si>
  <si>
    <t>Total</t>
  </si>
  <si>
    <t>(N/A)</t>
  </si>
  <si>
    <t>Weight and Balance Worksheet</t>
  </si>
  <si>
    <t>Rear Seats</t>
  </si>
  <si>
    <t>Front Seats</t>
  </si>
  <si>
    <t>Seat Occupancy Table:</t>
  </si>
  <si>
    <t>Pilot:</t>
  </si>
  <si>
    <t>Copilot:</t>
  </si>
  <si>
    <t>Rear Left:</t>
  </si>
  <si>
    <t>Rear Right:</t>
  </si>
  <si>
    <t>Remaining Useful Load:</t>
  </si>
  <si>
    <t>USAGE:</t>
  </si>
  <si>
    <t>Fill out the areas in GREEN</t>
  </si>
  <si>
    <t>SETUP:</t>
  </si>
  <si>
    <t>Cell E3:  Aircraft Moment</t>
  </si>
  <si>
    <t>Cell D7:  Rear Seats Arm</t>
  </si>
  <si>
    <t>Cell D6:  Front Seats Arm</t>
  </si>
  <si>
    <t>Cell D5:  Fuel Arm</t>
  </si>
  <si>
    <t>Cell D4:  OIL Arm</t>
  </si>
  <si>
    <t>Set the following parameters for your</t>
  </si>
  <si>
    <t>specific aircraft:</t>
  </si>
  <si>
    <t>Cell C3:  Aircraft Empty Weight</t>
  </si>
  <si>
    <t xml:space="preserve">If you need to change the envelopes on </t>
  </si>
  <si>
    <t>the operating chart:   Drag the chart</t>
  </si>
  <si>
    <t xml:space="preserve">to the right or down to reveal the cells </t>
  </si>
  <si>
    <t>behind it and modify them to match the</t>
  </si>
  <si>
    <t>chart for your aircraft.</t>
  </si>
  <si>
    <t>Cell D9: Baggage Area 2 Arm</t>
  </si>
  <si>
    <t>Cell D8:  Baggage Area 1 Arm</t>
  </si>
  <si>
    <t>Baggage Area 1 (120LB Max Area 1)</t>
  </si>
  <si>
    <t>120LB MAX</t>
  </si>
  <si>
    <t>COMBINED</t>
  </si>
  <si>
    <t>Total After Fuel Burn</t>
  </si>
  <si>
    <t>Fuel Used (Landing W&amp;B)</t>
  </si>
  <si>
    <t>N7044S</t>
  </si>
  <si>
    <t>1976 Cessna 182P</t>
  </si>
  <si>
    <r>
      <t xml:space="preserve">Oil (13 Quarts Maximum) </t>
    </r>
    <r>
      <rPr>
        <b/>
        <sz val="9"/>
        <rFont val="Geneva"/>
      </rPr>
      <t>INC IN ABOVE</t>
    </r>
  </si>
  <si>
    <t>Baggage Area 2 (80LB Max Area 2)</t>
  </si>
  <si>
    <t>Standard Empty Weight</t>
  </si>
  <si>
    <t>Fuel (75 Gallons Useable)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</si>
</sst>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&quot; gal&quot;"/>
    <numFmt numFmtId="166" formatCode="0.0&quot; qts&quot;"/>
    <numFmt numFmtId="167" formatCode="0&quot; LBS&quot;"/>
  </numFmts>
  <fonts count="13" x14ac:knownFonts="1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color indexed="9"/>
      <name val="Geneva"/>
    </font>
    <font>
      <b/>
      <sz val="12"/>
      <name val="Geneva"/>
    </font>
    <font>
      <b/>
      <sz val="14"/>
      <name val="Geneva"/>
    </font>
    <font>
      <sz val="9"/>
      <color indexed="23"/>
      <name val="Geneva"/>
    </font>
    <font>
      <b/>
      <sz val="9"/>
      <name val="Geneva"/>
      <family val="2"/>
    </font>
    <font>
      <b/>
      <sz val="9"/>
      <color indexed="16"/>
      <name val="Geneva"/>
      <family val="2"/>
    </font>
    <font>
      <b/>
      <sz val="9"/>
      <color indexed="9"/>
      <name val="Geneva"/>
      <family val="2"/>
    </font>
    <font>
      <i/>
      <sz val="9"/>
      <name val="Geneva"/>
      <family val="2"/>
    </font>
    <font>
      <sz val="9"/>
      <color theme="0"/>
      <name val="Geneva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0" fillId="0" borderId="0" xfId="1" applyNumberFormat="1" applyFont="1" applyAlignment="1">
      <alignment horizontal="right"/>
    </xf>
    <xf numFmtId="164" fontId="4" fillId="0" borderId="0" xfId="0" applyNumberFormat="1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1" fillId="0" borderId="0" xfId="1" applyNumberFormat="1" applyFont="1" applyAlignment="1">
      <alignment horizontal="right" vertical="center"/>
    </xf>
    <xf numFmtId="0" fontId="0" fillId="2" borderId="1" xfId="0" applyFill="1" applyBorder="1"/>
    <xf numFmtId="0" fontId="0" fillId="2" borderId="2" xfId="0" applyFill="1" applyBorder="1"/>
    <xf numFmtId="4" fontId="0" fillId="2" borderId="2" xfId="1" applyNumberFormat="1" applyFont="1" applyFill="1" applyBorder="1" applyAlignment="1">
      <alignment horizontal="right"/>
    </xf>
    <xf numFmtId="4" fontId="0" fillId="2" borderId="3" xfId="1" applyNumberFormat="1" applyFont="1" applyFill="1" applyBorder="1" applyAlignment="1">
      <alignment horizontal="right"/>
    </xf>
    <xf numFmtId="0" fontId="0" fillId="0" borderId="0" xfId="0" applyBorder="1"/>
    <xf numFmtId="0" fontId="6" fillId="3" borderId="4" xfId="0" applyFont="1" applyFill="1" applyBorder="1" applyAlignment="1">
      <alignment horizontal="center" vertical="center"/>
    </xf>
    <xf numFmtId="4" fontId="7" fillId="0" borderId="0" xfId="1" applyNumberFormat="1" applyFont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" fontId="1" fillId="4" borderId="7" xfId="1" applyNumberFormat="1" applyFont="1" applyFill="1" applyBorder="1" applyAlignment="1" applyProtection="1">
      <alignment horizontal="right"/>
      <protection locked="0"/>
    </xf>
    <xf numFmtId="4" fontId="1" fillId="2" borderId="8" xfId="1" applyNumberFormat="1" applyFont="1" applyFill="1" applyBorder="1" applyAlignment="1" applyProtection="1">
      <alignment horizontal="right"/>
    </xf>
    <xf numFmtId="165" fontId="1" fillId="4" borderId="9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0" fontId="0" fillId="4" borderId="10" xfId="0" applyFill="1" applyBorder="1" applyAlignment="1"/>
    <xf numFmtId="0" fontId="0" fillId="4" borderId="11" xfId="0" applyFill="1" applyBorder="1" applyAlignment="1"/>
    <xf numFmtId="164" fontId="12" fillId="0" borderId="0" xfId="0" applyNumberFormat="1" applyFont="1" applyProtection="1">
      <protection hidden="1"/>
    </xf>
    <xf numFmtId="4" fontId="0" fillId="2" borderId="2" xfId="1" applyNumberFormat="1" applyFont="1" applyFill="1" applyBorder="1" applyAlignment="1" applyProtection="1">
      <alignment horizontal="right"/>
      <protection locked="0"/>
    </xf>
    <xf numFmtId="167" fontId="8" fillId="4" borderId="8" xfId="0" applyNumberFormat="1" applyFont="1" applyFill="1" applyBorder="1" applyProtection="1">
      <protection locked="0"/>
    </xf>
    <xf numFmtId="0" fontId="0" fillId="0" borderId="0" xfId="0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/>
    <xf numFmtId="4" fontId="7" fillId="7" borderId="0" xfId="1" applyNumberFormat="1" applyFont="1" applyFill="1" applyAlignment="1">
      <alignment horizontal="right"/>
    </xf>
    <xf numFmtId="4" fontId="0" fillId="7" borderId="0" xfId="1" applyNumberFormat="1" applyFont="1" applyFill="1" applyAlignment="1">
      <alignment horizontal="right"/>
    </xf>
    <xf numFmtId="165" fontId="1" fillId="4" borderId="7" xfId="0" applyNumberFormat="1" applyFont="1" applyFill="1" applyBorder="1" applyAlignment="1" applyProtection="1">
      <alignment horizontal="center"/>
      <protection locked="0"/>
    </xf>
    <xf numFmtId="166" fontId="0" fillId="7" borderId="0" xfId="0" applyNumberFormat="1" applyFont="1" applyFill="1" applyBorder="1" applyAlignment="1">
      <alignment horizontal="center"/>
    </xf>
    <xf numFmtId="4" fontId="9" fillId="0" borderId="6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11" fillId="0" borderId="13" xfId="0" applyFont="1" applyBorder="1" applyAlignment="1" applyProtection="1">
      <alignment horizontal="left"/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11" fillId="0" borderId="14" xfId="0" applyFont="1" applyBorder="1" applyAlignment="1" applyProtection="1">
      <alignment horizontal="left"/>
      <protection hidden="1"/>
    </xf>
    <xf numFmtId="0" fontId="5" fillId="3" borderId="4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0" fillId="6" borderId="19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left"/>
      <protection hidden="1"/>
    </xf>
    <xf numFmtId="0" fontId="8" fillId="5" borderId="15" xfId="0" applyFont="1" applyFill="1" applyBorder="1" applyAlignment="1" applyProtection="1">
      <alignment horizontal="center"/>
      <protection hidden="1"/>
    </xf>
    <xf numFmtId="0" fontId="8" fillId="5" borderId="16" xfId="0" applyFont="1" applyFill="1" applyBorder="1" applyAlignment="1" applyProtection="1">
      <alignment horizontal="center"/>
      <protection hidden="1"/>
    </xf>
    <xf numFmtId="0" fontId="8" fillId="5" borderId="17" xfId="0" applyFont="1" applyFill="1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0" fontId="0" fillId="0" borderId="12" xfId="0" applyBorder="1" applyAlignment="1" applyProtection="1">
      <alignment horizontal="left"/>
      <protection hidden="1"/>
    </xf>
    <xf numFmtId="0" fontId="0" fillId="0" borderId="11" xfId="0" applyBorder="1" applyAlignment="1" applyProtection="1">
      <alignment horizontal="left"/>
      <protection hidden="1"/>
    </xf>
  </cellXfs>
  <cellStyles count="2">
    <cellStyle name="Comma" xfId="1" builtinId="3"/>
    <cellStyle name="Normal" xfId="0" builtinId="0"/>
  </cellStyles>
  <dxfs count="3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845921450151"/>
          <c:y val="0.100591909732321"/>
          <c:w val="0.838368580060423"/>
          <c:h val="0.761342689346588"/>
        </c:manualLayout>
      </c:layout>
      <c:scatterChart>
        <c:scatterStyle val="lineMarker"/>
        <c:varyColors val="0"/>
        <c:ser>
          <c:idx val="1"/>
          <c:order val="0"/>
          <c:tx>
            <c:v>Normal Category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'W&amp;B'!$D$23:$D$28</c:f>
              <c:numCache>
                <c:formatCode>General</c:formatCode>
                <c:ptCount val="6"/>
                <c:pt idx="0">
                  <c:v>59.0</c:v>
                </c:pt>
                <c:pt idx="1">
                  <c:v>74.0</c:v>
                </c:pt>
                <c:pt idx="2">
                  <c:v>116.5</c:v>
                </c:pt>
                <c:pt idx="3">
                  <c:v>143.0</c:v>
                </c:pt>
                <c:pt idx="4">
                  <c:v>87.0</c:v>
                </c:pt>
              </c:numCache>
            </c:numRef>
          </c:xVal>
          <c:yVal>
            <c:numRef>
              <c:f>'W&amp;B'!$E$23:$E$28</c:f>
              <c:numCache>
                <c:formatCode>General</c:formatCode>
                <c:ptCount val="6"/>
                <c:pt idx="0">
                  <c:v>1800.0</c:v>
                </c:pt>
                <c:pt idx="1">
                  <c:v>2250.0</c:v>
                </c:pt>
                <c:pt idx="2">
                  <c:v>2950.0</c:v>
                </c:pt>
                <c:pt idx="3">
                  <c:v>2950.0</c:v>
                </c:pt>
                <c:pt idx="4">
                  <c:v>1800.0</c:v>
                </c:pt>
              </c:numCache>
            </c:numRef>
          </c:yVal>
          <c:smooth val="0"/>
        </c:ser>
        <c:ser>
          <c:idx val="2"/>
          <c:order val="1"/>
          <c:tx>
            <c:v>Take Off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66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'W&amp;B'!$F$12</c:f>
              <c:numCache>
                <c:formatCode>_(* #,##0.00_);_(* \(#,##0.00\);_(* "-"??_);_(@_)</c:formatCode>
                <c:ptCount val="1"/>
                <c:pt idx="0">
                  <c:v>104.96203</c:v>
                </c:pt>
              </c:numCache>
            </c:numRef>
          </c:xVal>
          <c:yVal>
            <c:numRef>
              <c:f>'W&amp;B'!$C$12</c:f>
              <c:numCache>
                <c:formatCode>#,##0.00</c:formatCode>
                <c:ptCount val="1"/>
                <c:pt idx="0">
                  <c:v>2629.5</c:v>
                </c:pt>
              </c:numCache>
            </c:numRef>
          </c:yVal>
          <c:smooth val="0"/>
        </c:ser>
        <c:ser>
          <c:idx val="3"/>
          <c:order val="2"/>
          <c:tx>
            <c:v>Landing</c:v>
          </c:tx>
          <c:spPr>
            <a:ln>
              <a:noFill/>
            </a:ln>
          </c:spPr>
          <c:marker>
            <c:symbol val="square"/>
            <c:size val="8"/>
            <c:spPr>
              <a:solidFill>
                <a:srgbClr val="FF0000"/>
              </a:solidFill>
            </c:spPr>
          </c:marker>
          <c:xVal>
            <c:numRef>
              <c:f>'W&amp;B'!$F$13</c:f>
              <c:numCache>
                <c:formatCode>_(* #,##0.00_);_(* \(#,##0.00\);_(* "-"??_);_(@_)</c:formatCode>
                <c:ptCount val="1"/>
                <c:pt idx="0">
                  <c:v>89.76163</c:v>
                </c:pt>
              </c:numCache>
            </c:numRef>
          </c:xVal>
          <c:yVal>
            <c:numRef>
              <c:f>'W&amp;B'!$C$13</c:f>
              <c:numCache>
                <c:formatCode>#,##0.00</c:formatCode>
                <c:ptCount val="1"/>
                <c:pt idx="0">
                  <c:v>2311.5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8117560"/>
        <c:axId val="-2128099192"/>
      </c:scatterChart>
      <c:valAx>
        <c:axId val="-2128117560"/>
        <c:scaling>
          <c:orientation val="minMax"/>
          <c:max val="150.0"/>
          <c:min val="55.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Loaded</a:t>
                </a:r>
                <a:r>
                  <a:rPr lang="en-US" baseline="0"/>
                  <a:t> Aircraft </a:t>
                </a:r>
                <a:r>
                  <a:rPr lang="en-US"/>
                  <a:t>Moment/1000 (Pound-Inches)</a:t>
                </a:r>
              </a:p>
            </c:rich>
          </c:tx>
          <c:layout>
            <c:manualLayout>
              <c:xMode val="edge"/>
              <c:yMode val="edge"/>
              <c:x val="0.447129909365559"/>
              <c:y val="0.9230787867492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128099192"/>
        <c:crossesAt val="1800.0"/>
        <c:crossBetween val="midCat"/>
        <c:majorUnit val="5.0"/>
        <c:minorUnit val="1.0"/>
      </c:valAx>
      <c:valAx>
        <c:axId val="-2128099192"/>
        <c:scaling>
          <c:orientation val="minMax"/>
          <c:max val="3000.0"/>
          <c:min val="180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Loaded Aircraft  Weight (lbs)</a:t>
                </a:r>
              </a:p>
            </c:rich>
          </c:tx>
          <c:layout>
            <c:manualLayout>
              <c:xMode val="edge"/>
              <c:yMode val="edge"/>
              <c:x val="0.013595166163142"/>
              <c:y val="0.37278168631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128117560"/>
        <c:crosses val="autoZero"/>
        <c:crossBetween val="midCat"/>
        <c:majorUnit val="50.0"/>
        <c:minorUnit val="10.0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</c:legendEntry>
      <c:layout>
        <c:manualLayout>
          <c:xMode val="edge"/>
          <c:yMode val="edge"/>
          <c:x val="0.0558912386706949"/>
          <c:y val="0.0157790927021696"/>
          <c:w val="0.916918429003021"/>
          <c:h val="0.0433925049309665"/>
        </c:manualLayout>
      </c:layout>
      <c:overlay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.0" l="0.75" r="0.75" t="1.0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845921450151"/>
          <c:y val="0.100591909732321"/>
          <c:w val="0.838368580060423"/>
          <c:h val="0.761342689346588"/>
        </c:manualLayout>
      </c:layout>
      <c:scatterChart>
        <c:scatterStyle val="lineMarker"/>
        <c:varyColors val="0"/>
        <c:ser>
          <c:idx val="1"/>
          <c:order val="0"/>
          <c:tx>
            <c:v>Normal Category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'W&amp;B'!$B$48:$B$52</c:f>
              <c:numCache>
                <c:formatCode>General</c:formatCode>
                <c:ptCount val="5"/>
                <c:pt idx="0">
                  <c:v>33.0</c:v>
                </c:pt>
                <c:pt idx="1">
                  <c:v>33.0</c:v>
                </c:pt>
                <c:pt idx="2">
                  <c:v>39.5</c:v>
                </c:pt>
                <c:pt idx="3">
                  <c:v>48.5</c:v>
                </c:pt>
                <c:pt idx="4">
                  <c:v>48.5</c:v>
                </c:pt>
              </c:numCache>
            </c:numRef>
          </c:xVal>
          <c:yVal>
            <c:numRef>
              <c:f>'W&amp;B'!$C$48:$C$52</c:f>
              <c:numCache>
                <c:formatCode>General</c:formatCode>
                <c:ptCount val="5"/>
                <c:pt idx="0">
                  <c:v>1800.0</c:v>
                </c:pt>
                <c:pt idx="1">
                  <c:v>2260.0</c:v>
                </c:pt>
                <c:pt idx="2">
                  <c:v>2950.0</c:v>
                </c:pt>
                <c:pt idx="3">
                  <c:v>2950.0</c:v>
                </c:pt>
                <c:pt idx="4">
                  <c:v>1800.0</c:v>
                </c:pt>
              </c:numCache>
            </c:numRef>
          </c:yVal>
          <c:smooth val="0"/>
        </c:ser>
        <c:ser>
          <c:idx val="2"/>
          <c:order val="1"/>
          <c:tx>
            <c:v>Take Off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66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'W&amp;B'!$D$12</c:f>
              <c:numCache>
                <c:formatCode>#,##0.00</c:formatCode>
                <c:ptCount val="1"/>
                <c:pt idx="0">
                  <c:v>39.9171059136718</c:v>
                </c:pt>
              </c:numCache>
            </c:numRef>
          </c:xVal>
          <c:yVal>
            <c:numRef>
              <c:f>'W&amp;B'!$C$12</c:f>
              <c:numCache>
                <c:formatCode>#,##0.00</c:formatCode>
                <c:ptCount val="1"/>
                <c:pt idx="0">
                  <c:v>2629.5</c:v>
                </c:pt>
              </c:numCache>
            </c:numRef>
          </c:yVal>
          <c:smooth val="0"/>
        </c:ser>
        <c:ser>
          <c:idx val="3"/>
          <c:order val="2"/>
          <c:tx>
            <c:v>Landing</c:v>
          </c:tx>
          <c:spPr>
            <a:ln>
              <a:noFill/>
            </a:ln>
          </c:spPr>
          <c:marker>
            <c:symbol val="square"/>
            <c:size val="8"/>
            <c:spPr>
              <a:solidFill>
                <a:srgbClr val="FF0000"/>
              </a:solidFill>
            </c:spPr>
          </c:marker>
          <c:xVal>
            <c:numRef>
              <c:f>'W&amp;B'!$D$13</c:f>
              <c:numCache>
                <c:formatCode>#,##0.00</c:formatCode>
                <c:ptCount val="1"/>
                <c:pt idx="0">
                  <c:v>38.8326324897253</c:v>
                </c:pt>
              </c:numCache>
            </c:numRef>
          </c:xVal>
          <c:yVal>
            <c:numRef>
              <c:f>'W&amp;B'!$C$13</c:f>
              <c:numCache>
                <c:formatCode>#,##0.00</c:formatCode>
                <c:ptCount val="1"/>
                <c:pt idx="0">
                  <c:v>2311.5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876168"/>
        <c:axId val="-2127747608"/>
      </c:scatterChart>
      <c:valAx>
        <c:axId val="-2127876168"/>
        <c:scaling>
          <c:orientation val="minMax"/>
          <c:max val="49.0"/>
          <c:min val="32.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Aircraft</a:t>
                </a:r>
                <a:r>
                  <a:rPr lang="en-US" baseline="0"/>
                  <a:t> C.G. Location - Inches Aft of Datum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7129909365559"/>
              <c:y val="0.9230787867492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127747608"/>
        <c:crossesAt val="1800.0"/>
        <c:crossBetween val="midCat"/>
        <c:majorUnit val="1.0"/>
        <c:minorUnit val="1.0"/>
      </c:valAx>
      <c:valAx>
        <c:axId val="-2127747608"/>
        <c:scaling>
          <c:orientation val="minMax"/>
          <c:max val="3000.0"/>
          <c:min val="180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Loaded Aircraft  Weight (lbs)</a:t>
                </a:r>
              </a:p>
            </c:rich>
          </c:tx>
          <c:layout>
            <c:manualLayout>
              <c:xMode val="edge"/>
              <c:yMode val="edge"/>
              <c:x val="0.013595166163142"/>
              <c:y val="0.37278168631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127876168"/>
        <c:crosses val="autoZero"/>
        <c:crossBetween val="midCat"/>
        <c:majorUnit val="50.0"/>
        <c:minorUnit val="10.0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</c:legendEntry>
      <c:layout>
        <c:manualLayout>
          <c:xMode val="edge"/>
          <c:yMode val="edge"/>
          <c:x val="0.0558912386706949"/>
          <c:y val="0.0157790927021696"/>
          <c:w val="0.916918429003021"/>
          <c:h val="0.0433925049309665"/>
        </c:manualLayout>
      </c:layout>
      <c:overlay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.0" l="0.75" r="0.75" t="1.0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19050</xdr:rowOff>
    </xdr:from>
    <xdr:to>
      <xdr:col>5</xdr:col>
      <xdr:colOff>57150</xdr:colOff>
      <xdr:row>44</xdr:row>
      <xdr:rowOff>123825</xdr:rowOff>
    </xdr:to>
    <xdr:graphicFrame macro="">
      <xdr:nvGraphicFramePr>
        <xdr:cNvPr id="155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742950</xdr:colOff>
      <xdr:row>13</xdr:row>
      <xdr:rowOff>9525</xdr:rowOff>
    </xdr:from>
    <xdr:to>
      <xdr:col>7</xdr:col>
      <xdr:colOff>742950</xdr:colOff>
      <xdr:row>14</xdr:row>
      <xdr:rowOff>28575</xdr:rowOff>
    </xdr:to>
    <xdr:sp macro="[0]!MyPrint" textlink="">
      <xdr:nvSpPr>
        <xdr:cNvPr id="1027" name="AutoShape 3"/>
        <xdr:cNvSpPr>
          <a:spLocks noChangeArrowheads="1"/>
        </xdr:cNvSpPr>
      </xdr:nvSpPr>
      <xdr:spPr bwMode="auto">
        <a:xfrm>
          <a:off x="6505575" y="2314575"/>
          <a:ext cx="15049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339966"/>
              </a:solidFill>
              <a:latin typeface="Geneva"/>
            </a:rPr>
            <a:t>PRINT WORKSHEET</a:t>
          </a:r>
        </a:p>
      </xdr:txBody>
    </xdr:sp>
    <xdr:clientData/>
  </xdr:twoCellAnchor>
  <xdr:twoCellAnchor>
    <xdr:from>
      <xdr:col>0</xdr:col>
      <xdr:colOff>9525</xdr:colOff>
      <xdr:row>45</xdr:row>
      <xdr:rowOff>142875</xdr:rowOff>
    </xdr:from>
    <xdr:to>
      <xdr:col>5</xdr:col>
      <xdr:colOff>38100</xdr:colOff>
      <xdr:row>77</xdr:row>
      <xdr:rowOff>95250</xdr:rowOff>
    </xdr:to>
    <xdr:graphicFrame macro="">
      <xdr:nvGraphicFramePr>
        <xdr:cNvPr id="155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H52"/>
  <sheetViews>
    <sheetView tabSelected="1" topLeftCell="B1" workbookViewId="0">
      <selection activeCell="J10" sqref="J10"/>
    </sheetView>
  </sheetViews>
  <sheetFormatPr baseColWidth="10" defaultColWidth="11.5" defaultRowHeight="13" x14ac:dyDescent="0"/>
  <cols>
    <col min="1" max="1" width="31.5" customWidth="1"/>
    <col min="2" max="2" width="12.83203125" customWidth="1"/>
    <col min="3" max="3" width="13.83203125" style="1" customWidth="1"/>
    <col min="4" max="4" width="15.83203125" style="1" customWidth="1"/>
    <col min="5" max="5" width="20.1640625" style="1" customWidth="1"/>
    <col min="6" max="6" width="3.5" customWidth="1"/>
  </cols>
  <sheetData>
    <row r="1" spans="1:8" ht="21" customHeight="1" thickBot="1">
      <c r="A1" s="43" t="s">
        <v>6</v>
      </c>
      <c r="B1" s="44"/>
      <c r="C1" s="45" t="s">
        <v>39</v>
      </c>
      <c r="D1" s="46"/>
      <c r="E1" s="15" t="s">
        <v>38</v>
      </c>
      <c r="F1" s="14"/>
    </row>
    <row r="2" spans="1:8" ht="16" customHeight="1" thickBot="1">
      <c r="A2" s="3" t="s">
        <v>6</v>
      </c>
      <c r="B2" s="3"/>
      <c r="C2" s="4" t="s">
        <v>0</v>
      </c>
      <c r="D2" s="4" t="s">
        <v>1</v>
      </c>
      <c r="E2" s="4" t="s">
        <v>2</v>
      </c>
    </row>
    <row r="3" spans="1:8" ht="16" customHeight="1">
      <c r="A3" s="31" t="s">
        <v>42</v>
      </c>
      <c r="C3" s="5">
        <v>1844.5</v>
      </c>
      <c r="D3" s="16">
        <f>E3/C3</f>
        <v>37.190040661425861</v>
      </c>
      <c r="E3" s="5">
        <v>68597.03</v>
      </c>
      <c r="G3" s="47" t="s">
        <v>9</v>
      </c>
      <c r="H3" s="48"/>
    </row>
    <row r="4" spans="1:8" ht="19" customHeight="1">
      <c r="A4" t="s">
        <v>40</v>
      </c>
      <c r="B4" s="35">
        <v>0</v>
      </c>
      <c r="C4" s="32">
        <f>1.875*B4</f>
        <v>0</v>
      </c>
      <c r="D4" s="33">
        <v>0</v>
      </c>
      <c r="E4" s="32">
        <v>0</v>
      </c>
      <c r="G4" s="17" t="s">
        <v>10</v>
      </c>
      <c r="H4" s="27">
        <v>150</v>
      </c>
    </row>
    <row r="5" spans="1:8" ht="16" customHeight="1" thickBot="1">
      <c r="A5" t="s">
        <v>43</v>
      </c>
      <c r="B5" s="34">
        <v>75</v>
      </c>
      <c r="C5" s="16">
        <f>6*B5</f>
        <v>450</v>
      </c>
      <c r="D5" s="5">
        <v>47.8</v>
      </c>
      <c r="E5" s="16">
        <f t="shared" ref="E5:E10" si="0">C5*D5</f>
        <v>21510</v>
      </c>
      <c r="G5" s="17" t="s">
        <v>11</v>
      </c>
      <c r="H5" s="27">
        <v>150</v>
      </c>
    </row>
    <row r="6" spans="1:8" ht="16" customHeight="1">
      <c r="A6" t="s">
        <v>8</v>
      </c>
      <c r="C6" s="20">
        <f>SUM(H4,H5)</f>
        <v>300</v>
      </c>
      <c r="D6" s="5">
        <v>37</v>
      </c>
      <c r="E6" s="16">
        <f t="shared" si="0"/>
        <v>11100</v>
      </c>
      <c r="G6" s="17" t="s">
        <v>12</v>
      </c>
      <c r="H6" s="27">
        <v>0</v>
      </c>
    </row>
    <row r="7" spans="1:8" ht="16" customHeight="1" thickBot="1">
      <c r="A7" t="s">
        <v>7</v>
      </c>
      <c r="C7" s="20">
        <f>SUM(H6,H7)</f>
        <v>0</v>
      </c>
      <c r="D7" s="5">
        <v>74</v>
      </c>
      <c r="E7" s="16">
        <f t="shared" si="0"/>
        <v>0</v>
      </c>
      <c r="G7" s="18" t="s">
        <v>13</v>
      </c>
      <c r="H7" s="27">
        <v>0</v>
      </c>
    </row>
    <row r="8" spans="1:8" ht="16" customHeight="1" thickBot="1">
      <c r="A8" t="s">
        <v>33</v>
      </c>
      <c r="B8" s="3" t="s">
        <v>34</v>
      </c>
      <c r="C8" s="19">
        <v>15</v>
      </c>
      <c r="D8" s="5">
        <v>97</v>
      </c>
      <c r="E8" s="16">
        <f t="shared" si="0"/>
        <v>1455</v>
      </c>
    </row>
    <row r="9" spans="1:8" ht="16" customHeight="1" thickBot="1">
      <c r="A9" t="s">
        <v>41</v>
      </c>
      <c r="B9" s="3" t="s">
        <v>35</v>
      </c>
      <c r="C9" s="19">
        <v>20</v>
      </c>
      <c r="D9" s="5">
        <v>115</v>
      </c>
      <c r="E9" s="16">
        <f t="shared" si="0"/>
        <v>2300</v>
      </c>
    </row>
    <row r="10" spans="1:8" ht="16" customHeight="1" thickBot="1">
      <c r="A10" t="s">
        <v>37</v>
      </c>
      <c r="B10" s="21">
        <v>53</v>
      </c>
      <c r="C10" s="16">
        <f>6*B10</f>
        <v>318</v>
      </c>
      <c r="D10" s="5">
        <v>47.8</v>
      </c>
      <c r="E10" s="16">
        <f t="shared" si="0"/>
        <v>15200.4</v>
      </c>
    </row>
    <row r="11" spans="1:8" ht="16" customHeight="1">
      <c r="A11" s="10" t="s">
        <v>5</v>
      </c>
      <c r="B11" s="11"/>
      <c r="C11" s="26"/>
      <c r="D11" s="12"/>
      <c r="E11" s="13"/>
      <c r="G11" s="49" t="s">
        <v>14</v>
      </c>
      <c r="H11" s="50"/>
    </row>
    <row r="12" spans="1:8" s="2" customFormat="1" ht="20" customHeight="1" thickBot="1">
      <c r="A12" s="7" t="s">
        <v>4</v>
      </c>
      <c r="C12" s="9">
        <f>SUM(C3:C9)</f>
        <v>2629.5</v>
      </c>
      <c r="D12" s="9">
        <f>E12/C12</f>
        <v>39.917105913671797</v>
      </c>
      <c r="E12" s="8">
        <f>SUM(E3:E9)</f>
        <v>104962.03</v>
      </c>
      <c r="F12" s="6">
        <f>E12/1000</f>
        <v>104.96203</v>
      </c>
      <c r="G12" s="36">
        <f>E26-C12</f>
        <v>320.5</v>
      </c>
      <c r="H12" s="37"/>
    </row>
    <row r="13" spans="1:8" ht="21.75" customHeight="1">
      <c r="A13" s="7" t="s">
        <v>36</v>
      </c>
      <c r="B13" s="2"/>
      <c r="C13" s="9">
        <f>C12-C10</f>
        <v>2311.5</v>
      </c>
      <c r="D13" s="9">
        <f>E13/C13</f>
        <v>38.832632489725292</v>
      </c>
      <c r="E13" s="8">
        <f>E12-E10</f>
        <v>89761.63</v>
      </c>
      <c r="F13" s="25">
        <f>E13/1000</f>
        <v>89.761630000000011</v>
      </c>
    </row>
    <row r="14" spans="1:8">
      <c r="A14" s="29"/>
      <c r="B14" s="29"/>
      <c r="C14" s="30"/>
      <c r="D14" s="30"/>
      <c r="E14" s="30"/>
    </row>
    <row r="15" spans="1:8">
      <c r="A15" s="29"/>
      <c r="B15" s="29"/>
      <c r="C15" s="30"/>
      <c r="D15" s="30"/>
      <c r="E15" s="30"/>
    </row>
    <row r="16" spans="1:8">
      <c r="A16" s="29"/>
      <c r="B16" s="29"/>
      <c r="C16" s="30"/>
      <c r="D16" s="30"/>
      <c r="E16" s="30"/>
    </row>
    <row r="17" spans="1:8">
      <c r="A17" s="29"/>
      <c r="B17" s="29"/>
      <c r="C17" s="30"/>
      <c r="D17" s="30"/>
      <c r="E17" s="30"/>
      <c r="G17" s="38" t="s">
        <v>15</v>
      </c>
      <c r="H17" s="39"/>
    </row>
    <row r="18" spans="1:8">
      <c r="A18" s="29"/>
      <c r="B18" s="29"/>
      <c r="C18" s="30"/>
      <c r="D18" s="30"/>
      <c r="E18" s="30"/>
      <c r="G18" s="23" t="s">
        <v>16</v>
      </c>
      <c r="H18" s="24"/>
    </row>
    <row r="19" spans="1:8">
      <c r="A19" s="29"/>
      <c r="B19" s="29"/>
      <c r="C19" s="30"/>
      <c r="D19" s="30"/>
      <c r="E19" s="30"/>
      <c r="G19" s="22"/>
      <c r="H19" s="22"/>
    </row>
    <row r="20" spans="1:8">
      <c r="A20" s="29"/>
      <c r="B20" s="29"/>
      <c r="C20" s="30"/>
      <c r="D20" s="30"/>
      <c r="E20" s="30"/>
    </row>
    <row r="21" spans="1:8">
      <c r="A21" s="29"/>
      <c r="B21" s="29"/>
      <c r="C21" s="30"/>
      <c r="D21" s="30"/>
      <c r="E21" s="30"/>
    </row>
    <row r="22" spans="1:8">
      <c r="A22" s="30"/>
      <c r="B22" s="30"/>
      <c r="C22" s="30"/>
      <c r="D22" s="29" t="s">
        <v>3</v>
      </c>
      <c r="E22" s="29"/>
    </row>
    <row r="23" spans="1:8">
      <c r="A23" s="30"/>
      <c r="B23" s="30"/>
      <c r="C23" s="30"/>
      <c r="D23" s="29">
        <v>59</v>
      </c>
      <c r="E23" s="30">
        <v>1800</v>
      </c>
    </row>
    <row r="24" spans="1:8">
      <c r="A24" s="30"/>
      <c r="B24" s="30"/>
      <c r="C24" s="30"/>
      <c r="D24" s="29">
        <v>74</v>
      </c>
      <c r="E24" s="30">
        <v>2250</v>
      </c>
    </row>
    <row r="25" spans="1:8">
      <c r="A25" s="30"/>
      <c r="B25" s="30"/>
      <c r="C25" s="30"/>
      <c r="D25" s="29">
        <v>116.5</v>
      </c>
      <c r="E25" s="30">
        <v>2950</v>
      </c>
    </row>
    <row r="26" spans="1:8">
      <c r="A26" s="30"/>
      <c r="B26" s="30"/>
      <c r="C26" s="30"/>
      <c r="D26" s="29">
        <v>143</v>
      </c>
      <c r="E26" s="30">
        <v>2950</v>
      </c>
    </row>
    <row r="27" spans="1:8">
      <c r="A27" s="30"/>
      <c r="B27" s="30"/>
      <c r="C27" s="30"/>
      <c r="D27" s="29">
        <v>87</v>
      </c>
      <c r="E27" s="30">
        <v>1800</v>
      </c>
    </row>
    <row r="28" spans="1:8">
      <c r="A28" s="30"/>
      <c r="B28" s="30"/>
      <c r="C28" s="30"/>
      <c r="D28" s="29"/>
      <c r="E28" s="30"/>
    </row>
    <row r="29" spans="1:8">
      <c r="A29" s="54" t="s">
        <v>17</v>
      </c>
      <c r="B29" s="55"/>
      <c r="C29" s="56"/>
      <c r="D29" s="28"/>
      <c r="E29" s="28"/>
    </row>
    <row r="30" spans="1:8">
      <c r="A30" s="40" t="s">
        <v>23</v>
      </c>
      <c r="B30" s="41"/>
      <c r="C30" s="42"/>
      <c r="D30" s="28"/>
      <c r="E30" s="28"/>
    </row>
    <row r="31" spans="1:8">
      <c r="A31" s="40" t="s">
        <v>24</v>
      </c>
      <c r="B31" s="41"/>
      <c r="C31" s="42"/>
      <c r="D31" s="28"/>
      <c r="E31" s="28"/>
    </row>
    <row r="32" spans="1:8">
      <c r="A32" s="51" t="s">
        <v>25</v>
      </c>
      <c r="B32" s="52"/>
      <c r="C32" s="53"/>
      <c r="D32" s="28"/>
      <c r="E32" s="28"/>
    </row>
    <row r="33" spans="1:5">
      <c r="A33" s="51" t="s">
        <v>18</v>
      </c>
      <c r="B33" s="52"/>
      <c r="C33" s="53"/>
      <c r="D33" s="28"/>
      <c r="E33" s="28"/>
    </row>
    <row r="34" spans="1:5">
      <c r="A34" s="51" t="s">
        <v>22</v>
      </c>
      <c r="B34" s="52"/>
      <c r="C34" s="53"/>
      <c r="D34" s="28"/>
      <c r="E34" s="28"/>
    </row>
    <row r="35" spans="1:5">
      <c r="A35" s="51" t="s">
        <v>21</v>
      </c>
      <c r="B35" s="52"/>
      <c r="C35" s="53"/>
      <c r="D35" s="28"/>
      <c r="E35" s="28"/>
    </row>
    <row r="36" spans="1:5">
      <c r="A36" s="51" t="s">
        <v>20</v>
      </c>
      <c r="B36" s="52"/>
      <c r="C36" s="53"/>
      <c r="D36" s="28"/>
      <c r="E36" s="28"/>
    </row>
    <row r="37" spans="1:5">
      <c r="A37" s="51" t="s">
        <v>19</v>
      </c>
      <c r="B37" s="52"/>
      <c r="C37" s="53"/>
      <c r="D37" s="28"/>
      <c r="E37" s="28"/>
    </row>
    <row r="38" spans="1:5">
      <c r="A38" s="51" t="s">
        <v>32</v>
      </c>
      <c r="B38" s="52"/>
      <c r="C38" s="53"/>
      <c r="D38" s="28"/>
      <c r="E38" s="28"/>
    </row>
    <row r="39" spans="1:5">
      <c r="A39" s="51" t="s">
        <v>31</v>
      </c>
      <c r="B39" s="52"/>
      <c r="C39" s="53"/>
      <c r="D39" s="28"/>
      <c r="E39" s="28"/>
    </row>
    <row r="40" spans="1:5">
      <c r="A40" s="51" t="s">
        <v>26</v>
      </c>
      <c r="B40" s="52"/>
      <c r="C40" s="53"/>
      <c r="D40" s="28"/>
      <c r="E40" s="28"/>
    </row>
    <row r="41" spans="1:5">
      <c r="A41" s="51" t="s">
        <v>27</v>
      </c>
      <c r="B41" s="52"/>
      <c r="C41" s="53"/>
      <c r="D41" s="28"/>
      <c r="E41" s="28"/>
    </row>
    <row r="42" spans="1:5">
      <c r="A42" s="51" t="s">
        <v>28</v>
      </c>
      <c r="B42" s="52"/>
      <c r="C42" s="53"/>
      <c r="D42" s="28"/>
      <c r="E42" s="28"/>
    </row>
    <row r="43" spans="1:5">
      <c r="A43" s="51" t="s">
        <v>29</v>
      </c>
      <c r="B43" s="52"/>
      <c r="C43" s="53"/>
      <c r="D43" s="28"/>
      <c r="E43" s="28"/>
    </row>
    <row r="44" spans="1:5">
      <c r="A44" s="57" t="s">
        <v>30</v>
      </c>
      <c r="B44" s="58"/>
      <c r="C44" s="59"/>
      <c r="D44" s="28"/>
      <c r="E44" s="28"/>
    </row>
    <row r="48" spans="1:5">
      <c r="B48">
        <v>33</v>
      </c>
      <c r="C48" s="1">
        <v>1800</v>
      </c>
    </row>
    <row r="49" spans="2:3">
      <c r="B49">
        <v>33</v>
      </c>
      <c r="C49" s="1">
        <v>2260</v>
      </c>
    </row>
    <row r="50" spans="2:3">
      <c r="B50">
        <v>39.5</v>
      </c>
      <c r="C50" s="1">
        <v>2950</v>
      </c>
    </row>
    <row r="51" spans="2:3">
      <c r="B51">
        <v>48.5</v>
      </c>
      <c r="C51" s="1">
        <v>2950</v>
      </c>
    </row>
    <row r="52" spans="2:3">
      <c r="B52">
        <v>48.5</v>
      </c>
      <c r="C52" s="1">
        <v>1800</v>
      </c>
    </row>
  </sheetData>
  <sheetProtection selectLockedCells="1"/>
  <mergeCells count="22">
    <mergeCell ref="A44:C44"/>
    <mergeCell ref="A39:C39"/>
    <mergeCell ref="A40:C40"/>
    <mergeCell ref="A41:C41"/>
    <mergeCell ref="A42:C42"/>
    <mergeCell ref="A43:C43"/>
    <mergeCell ref="A36:C36"/>
    <mergeCell ref="A37:C37"/>
    <mergeCell ref="A38:C38"/>
    <mergeCell ref="A29:C29"/>
    <mergeCell ref="A32:C32"/>
    <mergeCell ref="A33:C33"/>
    <mergeCell ref="A34:C34"/>
    <mergeCell ref="A35:C35"/>
    <mergeCell ref="G12:H12"/>
    <mergeCell ref="G17:H17"/>
    <mergeCell ref="A31:C31"/>
    <mergeCell ref="A30:C30"/>
    <mergeCell ref="A1:B1"/>
    <mergeCell ref="C1:D1"/>
    <mergeCell ref="G3:H3"/>
    <mergeCell ref="G11:H11"/>
  </mergeCells>
  <phoneticPr fontId="3" type="noConversion"/>
  <conditionalFormatting sqref="G12:H12">
    <cfRule type="cellIs" dxfId="2" priority="1" stopIfTrue="1" operator="lessThan">
      <formula>5</formula>
    </cfRule>
    <cfRule type="cellIs" dxfId="1" priority="2" stopIfTrue="1" operator="between">
      <formula>5</formula>
      <formula>10</formula>
    </cfRule>
    <cfRule type="cellIs" dxfId="0" priority="3" stopIfTrue="1" operator="greaterThan">
      <formula>10</formula>
    </cfRule>
  </conditionalFormatting>
  <pageMargins left="0.75" right="0.75" top="1" bottom="1" header="0.5" footer="0.5"/>
  <pageSetup orientation="portrait"/>
  <headerFooter alignWithMargins="0"/>
  <ignoredErrors>
    <ignoredError sqref="D12:D13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W&amp;B</vt:lpstr>
    </vt:vector>
  </TitlesOfParts>
  <Company>http://phreakmonkey.com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Cessna 172 Weight &amp; Balance Worksheet</dc:title>
  <dc:creator>K.C. Budd</dc:creator>
  <cp:lastModifiedBy>Richard Whitney</cp:lastModifiedBy>
  <cp:lastPrinted>2011-11-05T00:05:21Z</cp:lastPrinted>
  <dcterms:created xsi:type="dcterms:W3CDTF">2002-01-11T02:08:39Z</dcterms:created>
  <dcterms:modified xsi:type="dcterms:W3CDTF">2015-07-23T14:09:58Z</dcterms:modified>
</cp:coreProperties>
</file>